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60"/>
  </bookViews>
  <sheets>
    <sheet name="EE" sheetId="1" r:id="rId1"/>
    <sheet name="ZP" sheetId="2" r:id="rId2"/>
    <sheet name="VOD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 l="1"/>
  <c r="E16" i="1" s="1"/>
  <c r="C49" i="1"/>
  <c r="B49" i="1"/>
  <c r="C32" i="1"/>
  <c r="B32" i="1"/>
  <c r="B15" i="2" l="1"/>
  <c r="H15" i="2" s="1"/>
  <c r="F15" i="3"/>
  <c r="I15" i="3" l="1"/>
  <c r="H16" i="2"/>
  <c r="I15" i="2"/>
  <c r="E19" i="3"/>
  <c r="E20" i="3"/>
  <c r="E21" i="3"/>
  <c r="E22" i="3"/>
  <c r="E23" i="3"/>
  <c r="E24" i="3"/>
  <c r="E25" i="3"/>
  <c r="E26" i="3"/>
  <c r="E27" i="3"/>
  <c r="E28" i="3"/>
  <c r="E29" i="3"/>
  <c r="E30" i="3"/>
  <c r="B30" i="3"/>
  <c r="D30" i="3" s="1"/>
  <c r="B29" i="3"/>
  <c r="C29" i="3" s="1"/>
  <c r="B28" i="3"/>
  <c r="D28" i="3" s="1"/>
  <c r="B27" i="3"/>
  <c r="D27" i="3" s="1"/>
  <c r="B26" i="3"/>
  <c r="C26" i="3" s="1"/>
  <c r="B25" i="3"/>
  <c r="C25" i="3" s="1"/>
  <c r="B24" i="3"/>
  <c r="C24" i="3" s="1"/>
  <c r="B23" i="3"/>
  <c r="D23" i="3" s="1"/>
  <c r="B22" i="3"/>
  <c r="D22" i="3" s="1"/>
  <c r="B21" i="3"/>
  <c r="C21" i="3" s="1"/>
  <c r="B20" i="3"/>
  <c r="D20" i="3" s="1"/>
  <c r="B19" i="3"/>
  <c r="D19" i="3" s="1"/>
  <c r="B36" i="3"/>
  <c r="B37" i="3"/>
  <c r="B38" i="3"/>
  <c r="B39" i="3"/>
  <c r="B40" i="3"/>
  <c r="B41" i="3"/>
  <c r="B42" i="3"/>
  <c r="B43" i="3"/>
  <c r="B44" i="3"/>
  <c r="B45" i="3"/>
  <c r="B46" i="3"/>
  <c r="B35" i="3"/>
  <c r="E47" i="3"/>
  <c r="D47" i="3"/>
  <c r="C47" i="3"/>
  <c r="E15" i="3"/>
  <c r="D15" i="3"/>
  <c r="C15" i="3"/>
  <c r="C15" i="2"/>
  <c r="B19" i="2"/>
  <c r="B20" i="2"/>
  <c r="B21" i="2"/>
  <c r="B22" i="2"/>
  <c r="B23" i="2"/>
  <c r="B24" i="2"/>
  <c r="D24" i="2"/>
  <c r="B25" i="2"/>
  <c r="D25" i="2"/>
  <c r="B26" i="2"/>
  <c r="D26" i="2"/>
  <c r="B27" i="2"/>
  <c r="D27" i="2"/>
  <c r="B28" i="2"/>
  <c r="B29" i="2"/>
  <c r="B30" i="2"/>
  <c r="C31" i="2"/>
  <c r="B35" i="2"/>
  <c r="B36" i="2"/>
  <c r="B37" i="2"/>
  <c r="B38" i="2"/>
  <c r="B39" i="2"/>
  <c r="B40" i="2"/>
  <c r="B41" i="2"/>
  <c r="B42" i="2"/>
  <c r="B43" i="2"/>
  <c r="B44" i="2"/>
  <c r="B45" i="2"/>
  <c r="B46" i="2"/>
  <c r="C47" i="2"/>
  <c r="D47" i="2"/>
  <c r="D3" i="1"/>
  <c r="D4" i="1"/>
  <c r="D5" i="1"/>
  <c r="D6" i="1"/>
  <c r="D7" i="1"/>
  <c r="D8" i="1"/>
  <c r="D9" i="1"/>
  <c r="D10" i="1"/>
  <c r="D11" i="1"/>
  <c r="D12" i="1"/>
  <c r="D13" i="1"/>
  <c r="D14" i="1"/>
  <c r="D20" i="1"/>
  <c r="D21" i="1"/>
  <c r="D22" i="1"/>
  <c r="D23" i="1"/>
  <c r="D24" i="1"/>
  <c r="D25" i="1"/>
  <c r="D26" i="1"/>
  <c r="D27" i="1"/>
  <c r="D28" i="1"/>
  <c r="D29" i="1"/>
  <c r="D30" i="1"/>
  <c r="D31" i="1"/>
  <c r="E32" i="1"/>
  <c r="D37" i="1"/>
  <c r="D38" i="1"/>
  <c r="D39" i="1"/>
  <c r="D40" i="1"/>
  <c r="D41" i="1"/>
  <c r="D42" i="1"/>
  <c r="D43" i="1"/>
  <c r="D44" i="1"/>
  <c r="D45" i="1"/>
  <c r="D46" i="1"/>
  <c r="D47" i="1"/>
  <c r="D48" i="1"/>
  <c r="E49" i="1"/>
  <c r="C30" i="3" l="1"/>
  <c r="D49" i="1"/>
  <c r="D50" i="1" s="1"/>
  <c r="E50" i="1" s="1"/>
  <c r="F30" i="3"/>
  <c r="B31" i="2"/>
  <c r="H31" i="2" s="1"/>
  <c r="H32" i="2" s="1"/>
  <c r="D32" i="1"/>
  <c r="D31" i="2"/>
  <c r="F35" i="3"/>
  <c r="I35" i="3"/>
  <c r="F43" i="3"/>
  <c r="I43" i="3"/>
  <c r="B47" i="3"/>
  <c r="F39" i="3"/>
  <c r="I39" i="3"/>
  <c r="D29" i="3"/>
  <c r="F29" i="3" s="1"/>
  <c r="F46" i="3"/>
  <c r="I46" i="3"/>
  <c r="F42" i="3"/>
  <c r="I42" i="3"/>
  <c r="B47" i="2"/>
  <c r="H47" i="2" s="1"/>
  <c r="H48" i="2" s="1"/>
  <c r="I45" i="3"/>
  <c r="F45" i="3"/>
  <c r="F41" i="3"/>
  <c r="I41" i="3"/>
  <c r="I37" i="3"/>
  <c r="F37" i="3"/>
  <c r="C28" i="3"/>
  <c r="F28" i="3" s="1"/>
  <c r="E31" i="3"/>
  <c r="F38" i="3"/>
  <c r="I38" i="3"/>
  <c r="F44" i="3"/>
  <c r="I44" i="3"/>
  <c r="F40" i="3"/>
  <c r="I40" i="3"/>
  <c r="F36" i="3"/>
  <c r="I36" i="3"/>
  <c r="C19" i="3"/>
  <c r="F19" i="3" s="1"/>
  <c r="D21" i="3"/>
  <c r="F21" i="3" s="1"/>
  <c r="C20" i="3"/>
  <c r="F20" i="3" s="1"/>
  <c r="C22" i="3"/>
  <c r="F22" i="3" s="1"/>
  <c r="C23" i="3"/>
  <c r="F23" i="3" s="1"/>
  <c r="D24" i="3"/>
  <c r="F24" i="3" s="1"/>
  <c r="D25" i="3"/>
  <c r="F25" i="3" s="1"/>
  <c r="D26" i="3"/>
  <c r="F26" i="3" s="1"/>
  <c r="C27" i="3"/>
  <c r="F27" i="3" s="1"/>
  <c r="B31" i="3"/>
  <c r="F47" i="3" l="1"/>
  <c r="I47" i="2"/>
  <c r="I31" i="2"/>
  <c r="D33" i="1"/>
  <c r="E33" i="1" s="1"/>
  <c r="D31" i="3"/>
  <c r="F31" i="3"/>
  <c r="C31" i="3"/>
  <c r="I31" i="3" l="1"/>
  <c r="I47" i="3"/>
</calcChain>
</file>

<file path=xl/sharedStrings.xml><?xml version="1.0" encoding="utf-8"?>
<sst xmlns="http://schemas.openxmlformats.org/spreadsheetml/2006/main" count="185" uniqueCount="29">
  <si>
    <t>CELKEM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</si>
  <si>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</si>
  <si>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</si>
  <si>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</si>
  <si>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</si>
  <si>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</si>
  <si>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</si>
  <si>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</si>
  <si>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</si>
  <si>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</si>
  <si>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</si>
  <si>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únor</t>
  </si>
  <si>
    <t>leden</t>
  </si>
  <si>
    <t>Kč DPH</t>
  </si>
  <si>
    <t>kWh</t>
  </si>
  <si>
    <t>Náklady</t>
  </si>
  <si>
    <t>Celkem</t>
  </si>
  <si>
    <t>NT</t>
  </si>
  <si>
    <t>VT</t>
  </si>
  <si>
    <t>Kč s DPH</t>
  </si>
  <si>
    <t>m3</t>
  </si>
  <si>
    <t>stav plynoměru</t>
  </si>
  <si>
    <t>spotřeba</t>
  </si>
  <si>
    <t>Kč</t>
  </si>
  <si>
    <t>vodné</t>
  </si>
  <si>
    <t>stočné</t>
  </si>
  <si>
    <t>srážková voda</t>
  </si>
  <si>
    <t>stav vodoměru</t>
  </si>
  <si>
    <t>Celkem bez srážek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</si>
</sst>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3" fontId="0" fillId="0" borderId="0" xfId="0" applyNumberForma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5" workbookViewId="0">
      <selection activeCell="H53" sqref="H53"/>
    </sheetView>
  </sheetViews>
  <sheetFormatPr defaultRowHeight="15" x14ac:dyDescent="0.25"/>
  <cols>
    <col min="5" max="5" width="10" bestFit="1" customWidth="1"/>
  </cols>
  <sheetData>
    <row r="1" spans="1:5" x14ac:dyDescent="0.25">
      <c r="B1" t="s">
        <v>18</v>
      </c>
      <c r="C1" t="s">
        <v>17</v>
      </c>
      <c r="D1" t="s">
        <v>16</v>
      </c>
      <c r="E1" t="s">
        <v>15</v>
      </c>
    </row>
    <row r="2" spans="1:5" x14ac:dyDescent="0.25">
      <c r="A2" s="3">
        <v>2018</v>
      </c>
      <c r="B2" t="s">
        <v>14</v>
      </c>
      <c r="C2" t="s">
        <v>14</v>
      </c>
      <c r="D2" t="s">
        <v>14</v>
      </c>
      <c r="E2" t="s">
        <v>13</v>
      </c>
    </row>
    <row r="3" spans="1:5" x14ac:dyDescent="0.25">
      <c r="A3" t="s">
        <v>12</v>
      </c>
      <c r="B3" s="2"/>
      <c r="C3" s="2"/>
      <c r="D3" s="2">
        <f t="shared" ref="D3:D14" si="0">C3+B3</f>
        <v>0</v>
      </c>
      <c r="E3" s="1"/>
    </row>
    <row r="4" spans="1:5" x14ac:dyDescent="0.25">
      <c r="A4" t="s">
        <v>11</v>
      </c>
      <c r="B4" s="2"/>
      <c r="C4" s="2"/>
      <c r="D4" s="2">
        <f t="shared" si="0"/>
        <v>0</v>
      </c>
      <c r="E4" s="1"/>
    </row>
    <row r="5" spans="1:5" x14ac:dyDescent="0.25">
      <c r="A5" t="s">
        <v>10</v>
      </c>
      <c r="B5" s="2"/>
      <c r="C5" s="2"/>
      <c r="D5" s="2">
        <f t="shared" si="0"/>
        <v>0</v>
      </c>
      <c r="E5" s="1"/>
    </row>
    <row r="6" spans="1:5" x14ac:dyDescent="0.25">
      <c r="A6" t="s">
        <v>9</v>
      </c>
      <c r="B6" s="2"/>
      <c r="C6" s="2"/>
      <c r="D6" s="2">
        <f t="shared" si="0"/>
        <v>0</v>
      </c>
      <c r="E6" s="1"/>
    </row>
    <row r="7" spans="1:5" x14ac:dyDescent="0.25">
      <c r="A7" t="s">
        <v>8</v>
      </c>
      <c r="B7" s="2"/>
      <c r="C7" s="2"/>
      <c r="D7" s="2">
        <f t="shared" si="0"/>
        <v>0</v>
      </c>
      <c r="E7" s="1"/>
    </row>
    <row r="8" spans="1:5" x14ac:dyDescent="0.25">
      <c r="A8" t="s">
        <v>7</v>
      </c>
      <c r="B8" s="2"/>
      <c r="C8" s="2"/>
      <c r="D8" s="2">
        <f t="shared" si="0"/>
        <v>0</v>
      </c>
      <c r="E8" s="1"/>
    </row>
    <row r="9" spans="1:5" x14ac:dyDescent="0.25">
      <c r="A9" t="s">
        <v>6</v>
      </c>
      <c r="B9" s="2"/>
      <c r="C9" s="2"/>
      <c r="D9" s="2">
        <f t="shared" si="0"/>
        <v>0</v>
      </c>
      <c r="E9" s="1"/>
    </row>
    <row r="10" spans="1:5" x14ac:dyDescent="0.25">
      <c r="A10" t="s">
        <v>5</v>
      </c>
      <c r="B10" s="2"/>
      <c r="C10" s="2"/>
      <c r="D10" s="2">
        <f t="shared" si="0"/>
        <v>0</v>
      </c>
      <c r="E10" s="1"/>
    </row>
    <row r="11" spans="1:5" x14ac:dyDescent="0.25">
      <c r="A11" t="s">
        <v>4</v>
      </c>
      <c r="B11" s="2"/>
      <c r="C11" s="2"/>
      <c r="D11" s="2">
        <f t="shared" si="0"/>
        <v>0</v>
      </c>
      <c r="E11" s="1"/>
    </row>
    <row r="12" spans="1:5" x14ac:dyDescent="0.25">
      <c r="A12" t="s">
        <v>3</v>
      </c>
      <c r="B12" s="2"/>
      <c r="C12" s="2"/>
      <c r="D12" s="2">
        <f t="shared" si="0"/>
        <v>0</v>
      </c>
      <c r="E12" s="1"/>
    </row>
    <row r="13" spans="1:5" x14ac:dyDescent="0.25">
      <c r="A13" t="s">
        <v>2</v>
      </c>
      <c r="B13" s="2"/>
      <c r="C13" s="2"/>
      <c r="D13" s="2">
        <f t="shared" si="0"/>
        <v>0</v>
      </c>
      <c r="E13" s="1"/>
    </row>
    <row r="14" spans="1:5" x14ac:dyDescent="0.25">
      <c r="A14" t="s">
        <v>1</v>
      </c>
      <c r="B14" s="2"/>
      <c r="C14" s="2"/>
      <c r="D14" s="2">
        <f t="shared" si="0"/>
        <v>0</v>
      </c>
      <c r="E14" s="1"/>
    </row>
    <row r="15" spans="1:5" x14ac:dyDescent="0.25">
      <c r="A15" t="s">
        <v>0</v>
      </c>
      <c r="B15" s="2">
        <v>68091</v>
      </c>
      <c r="C15" s="2">
        <v>28467</v>
      </c>
      <c r="D15" s="2">
        <f>C15+B15</f>
        <v>96558</v>
      </c>
      <c r="E15" s="1">
        <v>370236</v>
      </c>
    </row>
    <row r="16" spans="1:5" x14ac:dyDescent="0.25">
      <c r="B16" s="2"/>
      <c r="C16" s="2"/>
      <c r="D16" s="2">
        <f>D15/1000*3.6</f>
        <v>347.60880000000003</v>
      </c>
      <c r="E16" s="1">
        <f>E15/D16</f>
        <v>1065.0938641369262</v>
      </c>
    </row>
    <row r="18" spans="1:5" x14ac:dyDescent="0.25">
      <c r="B18" t="s">
        <v>18</v>
      </c>
      <c r="C18" t="s">
        <v>17</v>
      </c>
      <c r="D18" t="s">
        <v>16</v>
      </c>
      <c r="E18" t="s">
        <v>15</v>
      </c>
    </row>
    <row r="19" spans="1:5" x14ac:dyDescent="0.25">
      <c r="A19" s="3">
        <v>2019</v>
      </c>
      <c r="B19" t="s">
        <v>14</v>
      </c>
      <c r="C19" t="s">
        <v>14</v>
      </c>
      <c r="D19" t="s">
        <v>14</v>
      </c>
      <c r="E19" t="s">
        <v>13</v>
      </c>
    </row>
    <row r="20" spans="1:5" x14ac:dyDescent="0.25">
      <c r="A20" t="s">
        <v>12</v>
      </c>
      <c r="B20" s="2">
        <v>7571</v>
      </c>
      <c r="C20" s="2">
        <v>3949</v>
      </c>
      <c r="D20" s="2">
        <f t="shared" ref="D20:D31" si="1">C20+B20</f>
        <v>11520</v>
      </c>
      <c r="E20" s="1">
        <v>49449.47</v>
      </c>
    </row>
    <row r="21" spans="1:5" x14ac:dyDescent="0.25">
      <c r="A21" t="s">
        <v>11</v>
      </c>
      <c r="B21" s="2">
        <v>6447</v>
      </c>
      <c r="C21" s="2">
        <v>4593</v>
      </c>
      <c r="D21" s="2">
        <f t="shared" si="1"/>
        <v>11040</v>
      </c>
      <c r="E21" s="1">
        <v>45123.74</v>
      </c>
    </row>
    <row r="22" spans="1:5" x14ac:dyDescent="0.25">
      <c r="A22" t="s">
        <v>10</v>
      </c>
      <c r="B22" s="2">
        <v>5516</v>
      </c>
      <c r="C22" s="2">
        <v>4207</v>
      </c>
      <c r="D22" s="2">
        <f t="shared" si="1"/>
        <v>9723</v>
      </c>
      <c r="E22" s="1">
        <v>39529.74</v>
      </c>
    </row>
    <row r="23" spans="1:5" x14ac:dyDescent="0.25">
      <c r="A23" t="s">
        <v>9</v>
      </c>
      <c r="B23" s="2">
        <v>5219</v>
      </c>
      <c r="C23" s="2">
        <v>3172</v>
      </c>
      <c r="D23" s="2">
        <f t="shared" si="1"/>
        <v>8391</v>
      </c>
      <c r="E23" s="1">
        <v>35750.629999999997</v>
      </c>
    </row>
    <row r="24" spans="1:5" x14ac:dyDescent="0.25">
      <c r="A24" t="s">
        <v>8</v>
      </c>
      <c r="B24" s="2">
        <v>5446</v>
      </c>
      <c r="C24" s="2">
        <v>3099</v>
      </c>
      <c r="D24" s="2">
        <f t="shared" si="1"/>
        <v>8545</v>
      </c>
      <c r="E24" s="1">
        <v>36749.040000000001</v>
      </c>
    </row>
    <row r="25" spans="1:5" x14ac:dyDescent="0.25">
      <c r="A25" t="s">
        <v>7</v>
      </c>
      <c r="B25" s="2">
        <v>4150</v>
      </c>
      <c r="C25" s="2">
        <v>2675</v>
      </c>
      <c r="D25" s="2">
        <f t="shared" si="1"/>
        <v>6825</v>
      </c>
      <c r="E25" s="1">
        <v>29209.75</v>
      </c>
    </row>
    <row r="26" spans="1:5" x14ac:dyDescent="0.25">
      <c r="A26" t="s">
        <v>6</v>
      </c>
      <c r="B26" s="2">
        <v>1727</v>
      </c>
      <c r="C26" s="2">
        <v>1324</v>
      </c>
      <c r="D26" s="2">
        <f t="shared" si="1"/>
        <v>3051</v>
      </c>
      <c r="E26" s="1">
        <v>13893.12</v>
      </c>
    </row>
    <row r="27" spans="1:5" x14ac:dyDescent="0.25">
      <c r="A27" t="s">
        <v>5</v>
      </c>
      <c r="B27" s="2">
        <v>1789</v>
      </c>
      <c r="C27" s="2">
        <v>844</v>
      </c>
      <c r="D27" s="2">
        <f t="shared" si="1"/>
        <v>2633</v>
      </c>
      <c r="E27" s="1">
        <v>13159.53</v>
      </c>
    </row>
    <row r="28" spans="1:5" x14ac:dyDescent="0.25">
      <c r="A28" t="s">
        <v>4</v>
      </c>
      <c r="B28" s="2">
        <v>4110</v>
      </c>
      <c r="C28" s="2">
        <v>1144</v>
      </c>
      <c r="D28" s="2">
        <f t="shared" si="1"/>
        <v>5254</v>
      </c>
      <c r="E28" s="1">
        <v>25656.87</v>
      </c>
    </row>
    <row r="29" spans="1:5" x14ac:dyDescent="0.25">
      <c r="A29" t="s">
        <v>3</v>
      </c>
      <c r="B29" s="2">
        <v>5371</v>
      </c>
      <c r="C29" s="2">
        <v>2337</v>
      </c>
      <c r="D29" s="2">
        <f t="shared" si="1"/>
        <v>7708</v>
      </c>
      <c r="E29" s="1">
        <v>34699.660000000003</v>
      </c>
    </row>
    <row r="30" spans="1:5" x14ac:dyDescent="0.25">
      <c r="A30" t="s">
        <v>2</v>
      </c>
      <c r="B30" s="2">
        <v>6895</v>
      </c>
      <c r="C30" s="2">
        <v>2544</v>
      </c>
      <c r="D30" s="2">
        <f t="shared" si="1"/>
        <v>9439</v>
      </c>
      <c r="E30" s="1">
        <v>42927.51</v>
      </c>
    </row>
    <row r="31" spans="1:5" x14ac:dyDescent="0.25">
      <c r="A31" t="s">
        <v>1</v>
      </c>
      <c r="B31" s="2">
        <v>5750</v>
      </c>
      <c r="C31" s="2">
        <v>3088</v>
      </c>
      <c r="D31" s="2">
        <f t="shared" si="1"/>
        <v>8838</v>
      </c>
      <c r="E31" s="1">
        <v>38275.910000000003</v>
      </c>
    </row>
    <row r="32" spans="1:5" x14ac:dyDescent="0.25">
      <c r="A32" t="s">
        <v>0</v>
      </c>
      <c r="B32" s="2">
        <f>SUM(B20:B31)</f>
        <v>59991</v>
      </c>
      <c r="C32" s="2">
        <f>SUM(C20:C31)</f>
        <v>32976</v>
      </c>
      <c r="D32" s="2">
        <f>SUM(D20:D31)</f>
        <v>92967</v>
      </c>
      <c r="E32" s="1">
        <f>SUM(E20:E31)</f>
        <v>404424.97000000009</v>
      </c>
    </row>
    <row r="33" spans="1:5" x14ac:dyDescent="0.25">
      <c r="B33" s="2"/>
      <c r="C33" s="2"/>
      <c r="D33" s="2">
        <f>D32/1000*3.6</f>
        <v>334.68119999999999</v>
      </c>
      <c r="E33" s="1">
        <f>E32/D33</f>
        <v>1208.3886695757039</v>
      </c>
    </row>
    <row r="35" spans="1:5" x14ac:dyDescent="0.25">
      <c r="B35" t="s">
        <v>18</v>
      </c>
      <c r="C35" t="s">
        <v>17</v>
      </c>
      <c r="D35" t="s">
        <v>16</v>
      </c>
      <c r="E35" t="s">
        <v>15</v>
      </c>
    </row>
    <row r="36" spans="1:5" x14ac:dyDescent="0.25">
      <c r="A36" s="3">
        <v>2020</v>
      </c>
      <c r="B36" t="s">
        <v>14</v>
      </c>
      <c r="C36" t="s">
        <v>14</v>
      </c>
      <c r="D36" t="s">
        <v>14</v>
      </c>
      <c r="E36" t="s">
        <v>13</v>
      </c>
    </row>
    <row r="37" spans="1:5" x14ac:dyDescent="0.25">
      <c r="A37" t="s">
        <v>12</v>
      </c>
      <c r="B37" s="2">
        <v>6120</v>
      </c>
      <c r="C37" s="2">
        <v>3242</v>
      </c>
      <c r="D37" s="2">
        <f t="shared" ref="D37:D48" si="2">C37+B37</f>
        <v>9362</v>
      </c>
      <c r="E37" s="1">
        <v>40642</v>
      </c>
    </row>
    <row r="38" spans="1:5" x14ac:dyDescent="0.25">
      <c r="A38" t="s">
        <v>11</v>
      </c>
      <c r="B38" s="2">
        <v>6063</v>
      </c>
      <c r="C38" s="2">
        <v>3288</v>
      </c>
      <c r="D38" s="2">
        <f t="shared" si="2"/>
        <v>9351</v>
      </c>
      <c r="E38" s="1">
        <v>38286</v>
      </c>
    </row>
    <row r="39" spans="1:5" x14ac:dyDescent="0.25">
      <c r="A39" t="s">
        <v>10</v>
      </c>
      <c r="B39" s="2">
        <v>3347</v>
      </c>
      <c r="C39" s="2">
        <v>2855</v>
      </c>
      <c r="D39" s="2">
        <f t="shared" si="2"/>
        <v>6202</v>
      </c>
      <c r="E39" s="1">
        <v>27155</v>
      </c>
    </row>
    <row r="40" spans="1:5" x14ac:dyDescent="0.25">
      <c r="A40" t="s">
        <v>9</v>
      </c>
      <c r="B40" s="2">
        <v>2323</v>
      </c>
      <c r="C40" s="2">
        <v>1944</v>
      </c>
      <c r="D40" s="2">
        <f t="shared" si="2"/>
        <v>4267</v>
      </c>
      <c r="E40" s="1">
        <v>16844</v>
      </c>
    </row>
    <row r="41" spans="1:5" x14ac:dyDescent="0.25">
      <c r="A41" t="s">
        <v>8</v>
      </c>
      <c r="B41" s="2">
        <v>2526</v>
      </c>
      <c r="C41" s="2">
        <v>955</v>
      </c>
      <c r="D41" s="2">
        <f t="shared" si="2"/>
        <v>3481</v>
      </c>
      <c r="E41" s="1">
        <v>17956</v>
      </c>
    </row>
    <row r="42" spans="1:5" x14ac:dyDescent="0.25">
      <c r="A42" t="s">
        <v>7</v>
      </c>
      <c r="B42" s="2">
        <v>2632</v>
      </c>
      <c r="C42" s="2">
        <v>938</v>
      </c>
      <c r="D42" s="2">
        <f t="shared" si="2"/>
        <v>3570</v>
      </c>
      <c r="E42" s="1">
        <v>18103</v>
      </c>
    </row>
    <row r="43" spans="1:5" x14ac:dyDescent="0.25">
      <c r="A43" t="s">
        <v>6</v>
      </c>
      <c r="B43" s="2">
        <v>1951</v>
      </c>
      <c r="C43" s="2">
        <v>840</v>
      </c>
      <c r="D43" s="2">
        <f t="shared" si="2"/>
        <v>2791</v>
      </c>
      <c r="E43" s="1">
        <v>13797</v>
      </c>
    </row>
    <row r="44" spans="1:5" x14ac:dyDescent="0.25">
      <c r="A44" t="s">
        <v>5</v>
      </c>
      <c r="B44" s="2">
        <v>2323</v>
      </c>
      <c r="C44" s="2">
        <v>989</v>
      </c>
      <c r="D44" s="2">
        <f t="shared" si="2"/>
        <v>3312</v>
      </c>
      <c r="E44" s="1">
        <v>16127</v>
      </c>
    </row>
    <row r="45" spans="1:5" x14ac:dyDescent="0.25">
      <c r="A45" t="s">
        <v>4</v>
      </c>
      <c r="B45" s="2">
        <v>4272</v>
      </c>
      <c r="C45" s="2">
        <v>1188</v>
      </c>
      <c r="D45" s="2">
        <f t="shared" si="2"/>
        <v>5460</v>
      </c>
      <c r="E45" s="1">
        <v>26921</v>
      </c>
    </row>
    <row r="46" spans="1:5" x14ac:dyDescent="0.25">
      <c r="A46" t="s">
        <v>3</v>
      </c>
      <c r="B46" s="2">
        <v>4068</v>
      </c>
      <c r="C46" s="2">
        <v>1342</v>
      </c>
      <c r="D46" s="2">
        <f t="shared" si="2"/>
        <v>5410</v>
      </c>
      <c r="E46" s="1">
        <v>24019</v>
      </c>
    </row>
    <row r="47" spans="1:5" x14ac:dyDescent="0.25">
      <c r="A47" t="s">
        <v>2</v>
      </c>
      <c r="B47" s="2">
        <v>3980</v>
      </c>
      <c r="C47" s="2">
        <v>1511</v>
      </c>
      <c r="D47" s="2">
        <f t="shared" si="2"/>
        <v>5491</v>
      </c>
      <c r="E47" s="1">
        <v>25466</v>
      </c>
    </row>
    <row r="48" spans="1:5" x14ac:dyDescent="0.25">
      <c r="A48" t="s">
        <v>1</v>
      </c>
      <c r="B48" s="2">
        <v>5024</v>
      </c>
      <c r="C48" s="2">
        <v>3457</v>
      </c>
      <c r="D48" s="2">
        <f t="shared" si="2"/>
        <v>8481</v>
      </c>
      <c r="E48" s="1">
        <v>35394</v>
      </c>
    </row>
    <row r="49" spans="1:5" x14ac:dyDescent="0.25">
      <c r="A49" t="s">
        <v>0</v>
      </c>
      <c r="B49" s="2">
        <f>SUM(B37:B48)</f>
        <v>44629</v>
      </c>
      <c r="C49" s="2">
        <f>SUM(C37:C48)</f>
        <v>22549</v>
      </c>
      <c r="D49" s="2">
        <f>SUM(D37:D48)</f>
        <v>67178</v>
      </c>
      <c r="E49" s="1">
        <f>SUM(E37:E48)</f>
        <v>300710</v>
      </c>
    </row>
    <row r="50" spans="1:5" x14ac:dyDescent="0.25">
      <c r="D50" s="2">
        <f>D49/1000*3.6</f>
        <v>241.8408</v>
      </c>
      <c r="E50" s="1">
        <f>E49/D50</f>
        <v>1243.4212920235129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A7" workbookViewId="0">
      <selection activeCell="H47" sqref="H47:I48"/>
    </sheetView>
  </sheetViews>
  <sheetFormatPr defaultRowHeight="15" x14ac:dyDescent="0.25"/>
  <cols>
    <col min="4" max="4" width="10" bestFit="1" customWidth="1"/>
    <col min="8" max="8" width="10" bestFit="1" customWidth="1"/>
  </cols>
  <sheetData>
    <row r="1" spans="1:9" x14ac:dyDescent="0.25">
      <c r="D1" t="s">
        <v>15</v>
      </c>
      <c r="F1" t="s">
        <v>21</v>
      </c>
    </row>
    <row r="2" spans="1:9" x14ac:dyDescent="0.25">
      <c r="A2" s="3">
        <v>2018</v>
      </c>
      <c r="B2" t="s">
        <v>20</v>
      </c>
      <c r="C2" t="s">
        <v>14</v>
      </c>
      <c r="D2" t="s">
        <v>19</v>
      </c>
      <c r="F2">
        <v>642794</v>
      </c>
    </row>
    <row r="3" spans="1:9" x14ac:dyDescent="0.25">
      <c r="A3" t="s">
        <v>12</v>
      </c>
      <c r="B3" s="2"/>
      <c r="C3" s="2"/>
      <c r="D3" s="1"/>
    </row>
    <row r="4" spans="1:9" x14ac:dyDescent="0.25">
      <c r="A4" t="s">
        <v>11</v>
      </c>
      <c r="B4" s="2"/>
      <c r="C4" s="2"/>
      <c r="D4" s="1"/>
    </row>
    <row r="5" spans="1:9" x14ac:dyDescent="0.25">
      <c r="A5" t="s">
        <v>10</v>
      </c>
      <c r="B5" s="2"/>
      <c r="C5" s="2"/>
      <c r="D5" s="1"/>
    </row>
    <row r="6" spans="1:9" x14ac:dyDescent="0.25">
      <c r="A6" t="s">
        <v>9</v>
      </c>
      <c r="B6" s="2"/>
      <c r="C6" s="2"/>
      <c r="D6" s="1"/>
    </row>
    <row r="7" spans="1:9" x14ac:dyDescent="0.25">
      <c r="A7" t="s">
        <v>8</v>
      </c>
      <c r="B7" s="2"/>
      <c r="C7" s="2"/>
      <c r="D7" s="1"/>
    </row>
    <row r="8" spans="1:9" x14ac:dyDescent="0.25">
      <c r="A8" t="s">
        <v>7</v>
      </c>
      <c r="B8" s="2"/>
      <c r="C8" s="2"/>
      <c r="D8" s="1"/>
    </row>
    <row r="9" spans="1:9" x14ac:dyDescent="0.25">
      <c r="A9" t="s">
        <v>6</v>
      </c>
      <c r="B9" s="2"/>
      <c r="C9" s="2"/>
      <c r="D9" s="1"/>
    </row>
    <row r="10" spans="1:9" x14ac:dyDescent="0.25">
      <c r="A10" t="s">
        <v>5</v>
      </c>
      <c r="B10" s="2"/>
      <c r="C10" s="2"/>
      <c r="D10" s="1"/>
    </row>
    <row r="11" spans="1:9" x14ac:dyDescent="0.25">
      <c r="A11" t="s">
        <v>4</v>
      </c>
      <c r="B11" s="2"/>
      <c r="C11" s="2"/>
      <c r="D11" s="1"/>
    </row>
    <row r="12" spans="1:9" x14ac:dyDescent="0.25">
      <c r="A12" t="s">
        <v>3</v>
      </c>
      <c r="B12" s="2"/>
      <c r="C12" s="2"/>
      <c r="D12" s="1"/>
    </row>
    <row r="13" spans="1:9" x14ac:dyDescent="0.25">
      <c r="A13" t="s">
        <v>2</v>
      </c>
      <c r="B13" s="2"/>
      <c r="C13" s="2"/>
      <c r="D13" s="1"/>
    </row>
    <row r="14" spans="1:9" x14ac:dyDescent="0.25">
      <c r="A14" t="s">
        <v>1</v>
      </c>
      <c r="B14" s="2"/>
      <c r="C14" s="2"/>
      <c r="D14" s="1"/>
      <c r="F14">
        <v>687820</v>
      </c>
    </row>
    <row r="15" spans="1:9" x14ac:dyDescent="0.25">
      <c r="A15" t="s">
        <v>0</v>
      </c>
      <c r="B15" s="2">
        <f>F14-F2</f>
        <v>45026</v>
      </c>
      <c r="C15" s="2">
        <f>SUM(C3:C14)</f>
        <v>0</v>
      </c>
      <c r="D15" s="1">
        <v>416063</v>
      </c>
      <c r="H15">
        <f>B15/1000*34.05</f>
        <v>1533.1352999999999</v>
      </c>
      <c r="I15">
        <f>D15/H15</f>
        <v>271.3804841620958</v>
      </c>
    </row>
    <row r="16" spans="1:9" x14ac:dyDescent="0.25">
      <c r="H16" s="1">
        <f>H15/3.6*1000</f>
        <v>425870.91666666663</v>
      </c>
    </row>
    <row r="17" spans="1:9" x14ac:dyDescent="0.25">
      <c r="D17" t="s">
        <v>15</v>
      </c>
    </row>
    <row r="18" spans="1:9" x14ac:dyDescent="0.25">
      <c r="A18" s="3">
        <v>2019</v>
      </c>
      <c r="B18" t="s">
        <v>20</v>
      </c>
      <c r="C18" t="s">
        <v>14</v>
      </c>
      <c r="D18" t="s">
        <v>19</v>
      </c>
      <c r="F18">
        <v>687820</v>
      </c>
    </row>
    <row r="19" spans="1:9" x14ac:dyDescent="0.25">
      <c r="A19" t="s">
        <v>12</v>
      </c>
      <c r="B19" s="2">
        <f t="shared" ref="B19:B30" si="0">(F19-F18)*0.9931</f>
        <v>11559.683999999999</v>
      </c>
      <c r="C19" s="2">
        <v>123127.97</v>
      </c>
      <c r="D19" s="1">
        <v>125718.36</v>
      </c>
      <c r="F19">
        <v>699460</v>
      </c>
    </row>
    <row r="20" spans="1:9" x14ac:dyDescent="0.25">
      <c r="A20" t="s">
        <v>11</v>
      </c>
      <c r="B20" s="2">
        <f t="shared" si="0"/>
        <v>8401.6260000000002</v>
      </c>
      <c r="C20" s="2">
        <v>89545.37</v>
      </c>
      <c r="D20" s="1">
        <v>92709.16</v>
      </c>
      <c r="F20">
        <v>707920</v>
      </c>
    </row>
    <row r="21" spans="1:9" x14ac:dyDescent="0.25">
      <c r="A21" t="s">
        <v>10</v>
      </c>
      <c r="B21" s="2">
        <f t="shared" si="0"/>
        <v>4449.0879999999997</v>
      </c>
      <c r="C21" s="2">
        <v>47437.51</v>
      </c>
      <c r="D21" s="1">
        <v>51059.19</v>
      </c>
      <c r="F21">
        <v>712400</v>
      </c>
    </row>
    <row r="22" spans="1:9" x14ac:dyDescent="0.25">
      <c r="A22" t="s">
        <v>9</v>
      </c>
      <c r="B22" s="2">
        <f t="shared" si="0"/>
        <v>1597.8978999999999</v>
      </c>
      <c r="C22" s="2">
        <v>17042.060000000001</v>
      </c>
      <c r="D22" s="1">
        <v>21094.799999999999</v>
      </c>
      <c r="F22">
        <v>714009</v>
      </c>
    </row>
    <row r="23" spans="1:9" x14ac:dyDescent="0.25">
      <c r="A23" t="s">
        <v>8</v>
      </c>
      <c r="B23" s="2">
        <f t="shared" si="0"/>
        <v>1174.8372999999999</v>
      </c>
      <c r="C23" s="2">
        <v>12531.05</v>
      </c>
      <c r="D23" s="1">
        <v>16681.78</v>
      </c>
      <c r="F23">
        <v>715192</v>
      </c>
    </row>
    <row r="24" spans="1:9" x14ac:dyDescent="0.25">
      <c r="A24" t="s">
        <v>7</v>
      </c>
      <c r="B24" s="2">
        <f t="shared" si="0"/>
        <v>0</v>
      </c>
      <c r="C24" s="2">
        <v>0</v>
      </c>
      <c r="D24" s="1">
        <f>3465.49*1.21</f>
        <v>4193.2428999999993</v>
      </c>
      <c r="F24">
        <v>715192</v>
      </c>
    </row>
    <row r="25" spans="1:9" x14ac:dyDescent="0.25">
      <c r="A25" t="s">
        <v>6</v>
      </c>
      <c r="B25" s="2">
        <f t="shared" si="0"/>
        <v>0</v>
      </c>
      <c r="C25" s="2">
        <v>0</v>
      </c>
      <c r="D25" s="1">
        <f>3465.49*1.21</f>
        <v>4193.2428999999993</v>
      </c>
      <c r="F25">
        <v>715192</v>
      </c>
    </row>
    <row r="26" spans="1:9" x14ac:dyDescent="0.25">
      <c r="A26" t="s">
        <v>5</v>
      </c>
      <c r="B26" s="2">
        <f t="shared" si="0"/>
        <v>0</v>
      </c>
      <c r="C26" s="2">
        <v>0</v>
      </c>
      <c r="D26" s="1">
        <f>3465.49*1.21</f>
        <v>4193.2428999999993</v>
      </c>
      <c r="F26">
        <v>715192</v>
      </c>
    </row>
    <row r="27" spans="1:9" x14ac:dyDescent="0.25">
      <c r="A27" t="s">
        <v>4</v>
      </c>
      <c r="B27" s="2">
        <f t="shared" si="0"/>
        <v>0</v>
      </c>
      <c r="C27" s="2">
        <v>0</v>
      </c>
      <c r="D27" s="1">
        <f>3465.49*1.21</f>
        <v>4193.2428999999993</v>
      </c>
      <c r="F27">
        <v>715192</v>
      </c>
    </row>
    <row r="28" spans="1:9" x14ac:dyDescent="0.25">
      <c r="A28" t="s">
        <v>3</v>
      </c>
      <c r="B28" s="2">
        <f t="shared" si="0"/>
        <v>2778.6938</v>
      </c>
      <c r="C28" s="2">
        <v>29629.77</v>
      </c>
      <c r="D28" s="1">
        <v>33267.230000000003</v>
      </c>
      <c r="F28">
        <v>717990</v>
      </c>
    </row>
    <row r="29" spans="1:9" x14ac:dyDescent="0.25">
      <c r="A29" t="s">
        <v>2</v>
      </c>
      <c r="B29" s="2">
        <f t="shared" si="0"/>
        <v>4697.3630000000003</v>
      </c>
      <c r="C29" s="2">
        <v>50076.71</v>
      </c>
      <c r="D29" s="1">
        <v>53331.14</v>
      </c>
      <c r="F29">
        <v>722720</v>
      </c>
    </row>
    <row r="30" spans="1:9" x14ac:dyDescent="0.25">
      <c r="A30" t="s">
        <v>1</v>
      </c>
      <c r="B30" s="2">
        <f t="shared" si="0"/>
        <v>5174.0509999999995</v>
      </c>
      <c r="C30" s="2">
        <v>55143.48</v>
      </c>
      <c r="D30" s="1">
        <v>57142.39</v>
      </c>
      <c r="F30">
        <v>727930</v>
      </c>
    </row>
    <row r="31" spans="1:9" x14ac:dyDescent="0.25">
      <c r="A31" t="s">
        <v>0</v>
      </c>
      <c r="B31" s="2">
        <f>SUM(B19:B30)</f>
        <v>39833.240999999995</v>
      </c>
      <c r="C31" s="2">
        <f>SUM(C19:C30)</f>
        <v>424533.92000000004</v>
      </c>
      <c r="D31" s="1">
        <f>SUM(D19:D30)</f>
        <v>467777.02160000009</v>
      </c>
      <c r="H31">
        <f>B31/1000*34.05</f>
        <v>1356.3218560499997</v>
      </c>
      <c r="I31">
        <f>D31/H31</f>
        <v>344.88644381378742</v>
      </c>
    </row>
    <row r="32" spans="1:9" x14ac:dyDescent="0.25">
      <c r="H32" s="1">
        <f>H31/3.6*1000</f>
        <v>376756.0711249999</v>
      </c>
    </row>
    <row r="33" spans="1:9" x14ac:dyDescent="0.25">
      <c r="D33" t="s">
        <v>15</v>
      </c>
    </row>
    <row r="34" spans="1:9" x14ac:dyDescent="0.25">
      <c r="A34" s="3">
        <v>2020</v>
      </c>
      <c r="B34" t="s">
        <v>20</v>
      </c>
      <c r="C34" t="s">
        <v>14</v>
      </c>
      <c r="D34" t="s">
        <v>19</v>
      </c>
      <c r="F34">
        <v>727930</v>
      </c>
    </row>
    <row r="35" spans="1:9" x14ac:dyDescent="0.25">
      <c r="A35" t="s">
        <v>12</v>
      </c>
      <c r="B35" s="2">
        <f t="shared" ref="B35:B46" si="1">(F35-F34)*0.9931</f>
        <v>7279.4229999999998</v>
      </c>
      <c r="C35" s="2"/>
      <c r="D35" s="1">
        <v>66870.03</v>
      </c>
      <c r="F35">
        <v>735260</v>
      </c>
    </row>
    <row r="36" spans="1:9" x14ac:dyDescent="0.25">
      <c r="A36" t="s">
        <v>11</v>
      </c>
      <c r="B36" s="2">
        <f t="shared" si="1"/>
        <v>6405.4949999999999</v>
      </c>
      <c r="C36" s="2"/>
      <c r="D36" s="1">
        <v>59392.639999999999</v>
      </c>
      <c r="F36">
        <v>741710</v>
      </c>
    </row>
    <row r="37" spans="1:9" x14ac:dyDescent="0.25">
      <c r="A37" t="s">
        <v>10</v>
      </c>
      <c r="B37" s="2">
        <f t="shared" si="1"/>
        <v>4990.3275000000003</v>
      </c>
      <c r="C37" s="2"/>
      <c r="D37" s="1">
        <v>47294.29</v>
      </c>
      <c r="F37">
        <v>746735</v>
      </c>
    </row>
    <row r="38" spans="1:9" x14ac:dyDescent="0.25">
      <c r="A38" t="s">
        <v>9</v>
      </c>
      <c r="B38" s="2">
        <f t="shared" si="1"/>
        <v>1138.0925999999999</v>
      </c>
      <c r="C38" s="2"/>
      <c r="D38" s="1">
        <v>13451.2</v>
      </c>
      <c r="F38">
        <v>747881</v>
      </c>
    </row>
    <row r="39" spans="1:9" x14ac:dyDescent="0.25">
      <c r="A39" t="s">
        <v>8</v>
      </c>
      <c r="B39" s="2">
        <f t="shared" si="1"/>
        <v>0</v>
      </c>
      <c r="C39" s="2"/>
      <c r="D39" s="1">
        <v>3283.67</v>
      </c>
      <c r="F39">
        <v>747881</v>
      </c>
    </row>
    <row r="40" spans="1:9" x14ac:dyDescent="0.25">
      <c r="A40" t="s">
        <v>7</v>
      </c>
      <c r="B40" s="2">
        <f t="shared" si="1"/>
        <v>0</v>
      </c>
      <c r="C40" s="2"/>
      <c r="D40" s="1">
        <v>3225.46</v>
      </c>
      <c r="F40">
        <v>747881</v>
      </c>
    </row>
    <row r="41" spans="1:9" x14ac:dyDescent="0.25">
      <c r="A41" t="s">
        <v>6</v>
      </c>
      <c r="B41" s="2">
        <f t="shared" si="1"/>
        <v>0</v>
      </c>
      <c r="C41" s="2"/>
      <c r="D41" s="1">
        <v>3458.34</v>
      </c>
      <c r="F41">
        <v>747881</v>
      </c>
    </row>
    <row r="42" spans="1:9" x14ac:dyDescent="0.25">
      <c r="A42" t="s">
        <v>5</v>
      </c>
      <c r="B42" s="2">
        <f t="shared" si="1"/>
        <v>0</v>
      </c>
      <c r="C42" s="2"/>
      <c r="D42" s="1">
        <v>3318.61</v>
      </c>
      <c r="F42">
        <v>747881</v>
      </c>
    </row>
    <row r="43" spans="1:9" x14ac:dyDescent="0.25">
      <c r="A43" t="s">
        <v>4</v>
      </c>
      <c r="B43" s="2">
        <f t="shared" si="1"/>
        <v>494.56380000000001</v>
      </c>
      <c r="C43" s="2"/>
      <c r="D43" s="1">
        <v>6266.47</v>
      </c>
      <c r="F43">
        <v>748379</v>
      </c>
    </row>
    <row r="44" spans="1:9" x14ac:dyDescent="0.25">
      <c r="A44" t="s">
        <v>3</v>
      </c>
      <c r="B44" s="2">
        <f t="shared" si="1"/>
        <v>974.23109999999997</v>
      </c>
      <c r="C44" s="2"/>
      <c r="D44" s="1">
        <v>14621.77</v>
      </c>
      <c r="F44">
        <v>749360</v>
      </c>
    </row>
    <row r="45" spans="1:9" x14ac:dyDescent="0.25">
      <c r="A45" t="s">
        <v>2</v>
      </c>
      <c r="B45" s="2">
        <f t="shared" si="1"/>
        <v>5054.8789999999999</v>
      </c>
      <c r="C45" s="2"/>
      <c r="D45" s="1">
        <v>45274.96</v>
      </c>
      <c r="F45">
        <v>754450</v>
      </c>
    </row>
    <row r="46" spans="1:9" x14ac:dyDescent="0.25">
      <c r="A46" t="s">
        <v>1</v>
      </c>
      <c r="B46" s="2">
        <f t="shared" si="1"/>
        <v>6604.1149999999998</v>
      </c>
      <c r="C46" s="2"/>
      <c r="D46" s="1">
        <v>60683.19</v>
      </c>
      <c r="F46">
        <v>761100</v>
      </c>
    </row>
    <row r="47" spans="1:9" x14ac:dyDescent="0.25">
      <c r="A47" t="s">
        <v>0</v>
      </c>
      <c r="B47" s="2">
        <f>SUM(B35:B46)</f>
        <v>32941.127</v>
      </c>
      <c r="C47" s="2">
        <f>SUM(C35:C46)</f>
        <v>0</v>
      </c>
      <c r="D47" s="1">
        <f>SUM(D35:D46)</f>
        <v>327140.63</v>
      </c>
      <c r="H47">
        <f>B47/1000*34.05</f>
        <v>1121.6453743499999</v>
      </c>
      <c r="I47">
        <f>D47/H47</f>
        <v>291.66137308735387</v>
      </c>
    </row>
    <row r="48" spans="1:9" x14ac:dyDescent="0.25">
      <c r="H48" s="1">
        <f>H47/3.6*1000</f>
        <v>311568.15954166662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16" workbookViewId="0">
      <selection activeCell="I44" sqref="I44"/>
    </sheetView>
  </sheetViews>
  <sheetFormatPr defaultRowHeight="15" x14ac:dyDescent="0.25"/>
  <cols>
    <col min="6" max="6" width="10.42578125" customWidth="1"/>
    <col min="7" max="7" width="14.28515625" bestFit="1" customWidth="1"/>
  </cols>
  <sheetData>
    <row r="1" spans="1:9" x14ac:dyDescent="0.25">
      <c r="B1" t="s">
        <v>22</v>
      </c>
      <c r="C1" t="s">
        <v>24</v>
      </c>
      <c r="D1" t="s">
        <v>25</v>
      </c>
      <c r="E1" t="s">
        <v>26</v>
      </c>
      <c r="F1" t="s">
        <v>16</v>
      </c>
    </row>
    <row r="2" spans="1:9" x14ac:dyDescent="0.25">
      <c r="A2" s="3">
        <v>2018</v>
      </c>
      <c r="B2" t="s">
        <v>20</v>
      </c>
      <c r="C2" t="s">
        <v>23</v>
      </c>
      <c r="D2" t="s">
        <v>23</v>
      </c>
      <c r="E2" t="s">
        <v>23</v>
      </c>
      <c r="F2" t="s">
        <v>19</v>
      </c>
    </row>
    <row r="3" spans="1:9" x14ac:dyDescent="0.25">
      <c r="A3" t="s">
        <v>12</v>
      </c>
    </row>
    <row r="4" spans="1:9" x14ac:dyDescent="0.25">
      <c r="A4" t="s">
        <v>11</v>
      </c>
    </row>
    <row r="5" spans="1:9" x14ac:dyDescent="0.25">
      <c r="A5" t="s">
        <v>10</v>
      </c>
    </row>
    <row r="6" spans="1:9" x14ac:dyDescent="0.25">
      <c r="A6" t="s">
        <v>9</v>
      </c>
    </row>
    <row r="7" spans="1:9" x14ac:dyDescent="0.25">
      <c r="A7" t="s">
        <v>8</v>
      </c>
    </row>
    <row r="8" spans="1:9" x14ac:dyDescent="0.25">
      <c r="A8" t="s">
        <v>7</v>
      </c>
    </row>
    <row r="9" spans="1:9" x14ac:dyDescent="0.25">
      <c r="A9" t="s">
        <v>6</v>
      </c>
    </row>
    <row r="10" spans="1:9" x14ac:dyDescent="0.25">
      <c r="A10" t="s">
        <v>5</v>
      </c>
    </row>
    <row r="11" spans="1:9" x14ac:dyDescent="0.25">
      <c r="A11" t="s">
        <v>4</v>
      </c>
    </row>
    <row r="12" spans="1:9" x14ac:dyDescent="0.25">
      <c r="A12" t="s">
        <v>3</v>
      </c>
    </row>
    <row r="13" spans="1:9" x14ac:dyDescent="0.25">
      <c r="A13" t="s">
        <v>2</v>
      </c>
    </row>
    <row r="14" spans="1:9" x14ac:dyDescent="0.25">
      <c r="A14" t="s">
        <v>1</v>
      </c>
    </row>
    <row r="15" spans="1:9" x14ac:dyDescent="0.25">
      <c r="A15" t="s">
        <v>0</v>
      </c>
      <c r="B15">
        <v>1426</v>
      </c>
      <c r="C15">
        <f>SUM(C3:C14)</f>
        <v>0</v>
      </c>
      <c r="D15">
        <f>SUM(D3:D14)</f>
        <v>0</v>
      </c>
      <c r="E15">
        <f>SUM(E3:E14)</f>
        <v>0</v>
      </c>
      <c r="F15" s="1">
        <f>B15*(43.55+35.85)*1.15</f>
        <v>130208.06</v>
      </c>
      <c r="I15">
        <f>F15/B15</f>
        <v>91.31</v>
      </c>
    </row>
    <row r="17" spans="1:9" x14ac:dyDescent="0.25">
      <c r="B17" t="s">
        <v>22</v>
      </c>
      <c r="C17" t="s">
        <v>24</v>
      </c>
      <c r="D17" t="s">
        <v>25</v>
      </c>
      <c r="E17" t="s">
        <v>26</v>
      </c>
      <c r="F17" t="s">
        <v>16</v>
      </c>
    </row>
    <row r="18" spans="1:9" x14ac:dyDescent="0.25">
      <c r="A18" s="3">
        <v>2019</v>
      </c>
      <c r="B18" t="s">
        <v>20</v>
      </c>
      <c r="C18" t="s">
        <v>23</v>
      </c>
      <c r="D18" t="s">
        <v>23</v>
      </c>
      <c r="E18" t="s">
        <v>23</v>
      </c>
      <c r="F18" t="s">
        <v>19</v>
      </c>
      <c r="G18">
        <v>1832</v>
      </c>
    </row>
    <row r="19" spans="1:9" x14ac:dyDescent="0.25">
      <c r="A19" t="s">
        <v>12</v>
      </c>
      <c r="B19">
        <f>G19-G18</f>
        <v>119</v>
      </c>
      <c r="C19" s="1">
        <f t="shared" ref="C19:C29" si="0">B19*45.53*1.15</f>
        <v>6230.7804999999989</v>
      </c>
      <c r="D19" s="1">
        <f t="shared" ref="D19:D29" si="1">B19*37.48*1.15</f>
        <v>5129.1379999999999</v>
      </c>
      <c r="E19" s="1">
        <f>1.15*3598.08</f>
        <v>4137.7919999999995</v>
      </c>
      <c r="F19" s="1">
        <f>D19+C19</f>
        <v>11359.9185</v>
      </c>
      <c r="G19">
        <v>1951</v>
      </c>
    </row>
    <row r="20" spans="1:9" x14ac:dyDescent="0.25">
      <c r="A20" t="s">
        <v>11</v>
      </c>
      <c r="B20">
        <f t="shared" ref="B20:B30" si="2">G20-G19</f>
        <v>124</v>
      </c>
      <c r="C20" s="1">
        <f t="shared" si="0"/>
        <v>6492.5779999999995</v>
      </c>
      <c r="D20" s="1">
        <f t="shared" si="1"/>
        <v>5344.6479999999992</v>
      </c>
      <c r="E20" s="1">
        <f>1.15*3260.76</f>
        <v>3749.8739999999998</v>
      </c>
      <c r="F20" s="1">
        <f t="shared" ref="F20:F30" si="3">D20+C20</f>
        <v>11837.225999999999</v>
      </c>
      <c r="G20">
        <v>2075</v>
      </c>
    </row>
    <row r="21" spans="1:9" x14ac:dyDescent="0.25">
      <c r="A21" t="s">
        <v>10</v>
      </c>
      <c r="B21">
        <f t="shared" si="2"/>
        <v>108</v>
      </c>
      <c r="C21" s="1">
        <f t="shared" si="0"/>
        <v>5654.8259999999991</v>
      </c>
      <c r="D21" s="1">
        <f t="shared" si="1"/>
        <v>4655.0159999999996</v>
      </c>
      <c r="E21" s="1">
        <f>3598.08*1.15</f>
        <v>4137.7919999999995</v>
      </c>
      <c r="F21" s="1">
        <f t="shared" si="3"/>
        <v>10309.841999999999</v>
      </c>
      <c r="G21">
        <v>2183</v>
      </c>
    </row>
    <row r="22" spans="1:9" x14ac:dyDescent="0.25">
      <c r="A22" t="s">
        <v>9</v>
      </c>
      <c r="B22">
        <f t="shared" si="2"/>
        <v>132</v>
      </c>
      <c r="C22" s="1">
        <f t="shared" si="0"/>
        <v>6911.4539999999997</v>
      </c>
      <c r="D22" s="1">
        <f t="shared" si="1"/>
        <v>5689.463999999999</v>
      </c>
      <c r="E22" s="1">
        <f>1.15*3485.64</f>
        <v>4008.4859999999994</v>
      </c>
      <c r="F22" s="1">
        <f t="shared" si="3"/>
        <v>12600.917999999998</v>
      </c>
      <c r="G22">
        <v>2315</v>
      </c>
    </row>
    <row r="23" spans="1:9" x14ac:dyDescent="0.25">
      <c r="A23" t="s">
        <v>8</v>
      </c>
      <c r="B23">
        <f t="shared" si="2"/>
        <v>169</v>
      </c>
      <c r="C23" s="1">
        <f t="shared" si="0"/>
        <v>8848.7554999999993</v>
      </c>
      <c r="D23" s="1">
        <f t="shared" si="1"/>
        <v>7284.2379999999994</v>
      </c>
      <c r="E23" s="1">
        <f>1.15*3635.56</f>
        <v>4180.8939999999993</v>
      </c>
      <c r="F23" s="1">
        <f t="shared" si="3"/>
        <v>16132.993499999999</v>
      </c>
      <c r="G23">
        <v>2484</v>
      </c>
    </row>
    <row r="24" spans="1:9" x14ac:dyDescent="0.25">
      <c r="A24" t="s">
        <v>7</v>
      </c>
      <c r="B24">
        <f t="shared" si="2"/>
        <v>90</v>
      </c>
      <c r="C24" s="1">
        <f t="shared" si="0"/>
        <v>4712.3549999999996</v>
      </c>
      <c r="D24" s="1">
        <f t="shared" si="1"/>
        <v>3879.1799999999994</v>
      </c>
      <c r="E24" s="1">
        <f>1.15*3485.64</f>
        <v>4008.4859999999994</v>
      </c>
      <c r="F24" s="1">
        <f t="shared" si="3"/>
        <v>8591.5349999999999</v>
      </c>
      <c r="G24">
        <v>2574</v>
      </c>
    </row>
    <row r="25" spans="1:9" x14ac:dyDescent="0.25">
      <c r="A25" t="s">
        <v>6</v>
      </c>
      <c r="B25">
        <f t="shared" si="2"/>
        <v>10</v>
      </c>
      <c r="C25" s="1">
        <f t="shared" si="0"/>
        <v>523.59500000000003</v>
      </c>
      <c r="D25" s="1">
        <f t="shared" si="1"/>
        <v>431.01999999999992</v>
      </c>
      <c r="E25" s="1">
        <f>3598.08*1.15</f>
        <v>4137.7919999999995</v>
      </c>
      <c r="F25" s="1">
        <f t="shared" si="3"/>
        <v>954.61500000000001</v>
      </c>
      <c r="G25">
        <v>2584</v>
      </c>
    </row>
    <row r="26" spans="1:9" x14ac:dyDescent="0.25">
      <c r="A26" t="s">
        <v>5</v>
      </c>
      <c r="B26">
        <f t="shared" si="2"/>
        <v>53</v>
      </c>
      <c r="C26" s="1">
        <f t="shared" si="0"/>
        <v>2775.0535</v>
      </c>
      <c r="D26" s="1">
        <f t="shared" si="1"/>
        <v>2284.4059999999995</v>
      </c>
      <c r="E26" s="1">
        <f>3598.08*1.15</f>
        <v>4137.7919999999995</v>
      </c>
      <c r="F26" s="1">
        <f t="shared" si="3"/>
        <v>5059.459499999999</v>
      </c>
      <c r="G26">
        <v>2637</v>
      </c>
    </row>
    <row r="27" spans="1:9" x14ac:dyDescent="0.25">
      <c r="A27" t="s">
        <v>4</v>
      </c>
      <c r="B27">
        <f t="shared" si="2"/>
        <v>98</v>
      </c>
      <c r="C27" s="1">
        <f t="shared" si="0"/>
        <v>5131.2309999999998</v>
      </c>
      <c r="D27" s="1">
        <f t="shared" si="1"/>
        <v>4223.9959999999992</v>
      </c>
      <c r="E27" s="1">
        <f>1.15*3485.64</f>
        <v>4008.4859999999994</v>
      </c>
      <c r="F27" s="1">
        <f t="shared" si="3"/>
        <v>9355.226999999999</v>
      </c>
      <c r="G27">
        <v>2735</v>
      </c>
    </row>
    <row r="28" spans="1:9" x14ac:dyDescent="0.25">
      <c r="A28" t="s">
        <v>3</v>
      </c>
      <c r="B28">
        <f t="shared" si="2"/>
        <v>154</v>
      </c>
      <c r="C28" s="1">
        <f t="shared" si="0"/>
        <v>8063.3629999999994</v>
      </c>
      <c r="D28" s="1">
        <f t="shared" si="1"/>
        <v>6637.7079999999987</v>
      </c>
      <c r="E28" s="1">
        <f>3598.08*1.15</f>
        <v>4137.7919999999995</v>
      </c>
      <c r="F28" s="1">
        <f t="shared" si="3"/>
        <v>14701.070999999998</v>
      </c>
      <c r="G28">
        <v>2889</v>
      </c>
    </row>
    <row r="29" spans="1:9" x14ac:dyDescent="0.25">
      <c r="A29" t="s">
        <v>2</v>
      </c>
      <c r="B29">
        <f t="shared" si="2"/>
        <v>122</v>
      </c>
      <c r="C29" s="1">
        <f t="shared" si="0"/>
        <v>6387.8589999999995</v>
      </c>
      <c r="D29" s="1">
        <f t="shared" si="1"/>
        <v>5258.4439999999986</v>
      </c>
      <c r="E29" s="1">
        <f>1.15*3485.64</f>
        <v>4008.4859999999994</v>
      </c>
      <c r="F29" s="1">
        <f t="shared" si="3"/>
        <v>11646.302999999998</v>
      </c>
      <c r="G29">
        <v>3011</v>
      </c>
    </row>
    <row r="30" spans="1:9" x14ac:dyDescent="0.25">
      <c r="A30" t="s">
        <v>1</v>
      </c>
      <c r="B30">
        <f t="shared" si="2"/>
        <v>104</v>
      </c>
      <c r="C30" s="1">
        <f>B30*45.53*1.15</f>
        <v>5445.387999999999</v>
      </c>
      <c r="D30" s="1">
        <f>B30*37.48*1.15</f>
        <v>4482.6079999999993</v>
      </c>
      <c r="E30" s="1">
        <f>3598.08*1.15</f>
        <v>4137.7919999999995</v>
      </c>
      <c r="F30" s="1">
        <f t="shared" si="3"/>
        <v>9927.9959999999992</v>
      </c>
      <c r="G30">
        <v>3115</v>
      </c>
    </row>
    <row r="31" spans="1:9" x14ac:dyDescent="0.25">
      <c r="A31" t="s">
        <v>0</v>
      </c>
      <c r="B31">
        <f>SUM(B19:B30)</f>
        <v>1283</v>
      </c>
      <c r="C31" s="1">
        <f>SUM(C19:C30)</f>
        <v>67177.238499999992</v>
      </c>
      <c r="D31" s="1">
        <f>SUM(D19:D30)</f>
        <v>55299.865999999995</v>
      </c>
      <c r="E31" s="1">
        <f>SUM(E19:E30)</f>
        <v>48791.463999999993</v>
      </c>
      <c r="F31" s="1">
        <f>SUM(F19:F30)</f>
        <v>122477.10449999999</v>
      </c>
      <c r="I31">
        <f>F31/B31</f>
        <v>95.461499999999987</v>
      </c>
    </row>
    <row r="33" spans="1:9" x14ac:dyDescent="0.25">
      <c r="B33" t="s">
        <v>22</v>
      </c>
      <c r="C33" t="s">
        <v>24</v>
      </c>
      <c r="D33" t="s">
        <v>25</v>
      </c>
      <c r="E33" t="s">
        <v>26</v>
      </c>
      <c r="F33" t="s">
        <v>28</v>
      </c>
      <c r="G33" t="s">
        <v>27</v>
      </c>
    </row>
    <row r="34" spans="1:9" x14ac:dyDescent="0.25">
      <c r="A34" s="3">
        <v>2020</v>
      </c>
      <c r="B34" t="s">
        <v>20</v>
      </c>
      <c r="C34" t="s">
        <v>23</v>
      </c>
      <c r="D34" t="s">
        <v>23</v>
      </c>
      <c r="E34" t="s">
        <v>23</v>
      </c>
      <c r="F34" t="s">
        <v>19</v>
      </c>
      <c r="G34">
        <v>3130</v>
      </c>
    </row>
    <row r="35" spans="1:9" x14ac:dyDescent="0.25">
      <c r="A35" t="s">
        <v>12</v>
      </c>
      <c r="B35">
        <f>G35-G34</f>
        <v>108</v>
      </c>
      <c r="C35" s="1">
        <v>5856.03</v>
      </c>
      <c r="D35" s="1">
        <v>4819.1400000000003</v>
      </c>
      <c r="E35" s="1">
        <v>3761.28</v>
      </c>
      <c r="F35" s="1">
        <f>B35*(47.61+39.18)*1.15</f>
        <v>10779.317999999999</v>
      </c>
      <c r="G35">
        <v>3238</v>
      </c>
      <c r="I35" s="1">
        <f>B35*(47.61+39.18)*1.15</f>
        <v>10779.317999999999</v>
      </c>
    </row>
    <row r="36" spans="1:9" x14ac:dyDescent="0.25">
      <c r="A36" t="s">
        <v>11</v>
      </c>
      <c r="B36">
        <f t="shared" ref="B36:B46" si="4">G36-G35</f>
        <v>117</v>
      </c>
      <c r="C36" s="1">
        <v>5570.37</v>
      </c>
      <c r="D36" s="1">
        <v>4584.0600000000004</v>
      </c>
      <c r="E36" s="1">
        <v>3526.2</v>
      </c>
      <c r="F36" s="1">
        <f t="shared" ref="F36:F46" si="5">B36*(47.61+39.18)*1.15</f>
        <v>11677.594499999997</v>
      </c>
      <c r="G36">
        <v>3355</v>
      </c>
      <c r="I36" s="1">
        <f t="shared" ref="I36:I46" si="6">B36*(47.61+39.18)*1.15</f>
        <v>11677.594499999997</v>
      </c>
    </row>
    <row r="37" spans="1:9" x14ac:dyDescent="0.25">
      <c r="A37" t="s">
        <v>10</v>
      </c>
      <c r="B37">
        <f t="shared" si="4"/>
        <v>20</v>
      </c>
      <c r="C37" s="1">
        <v>952.2</v>
      </c>
      <c r="D37" s="1">
        <v>783.6</v>
      </c>
      <c r="E37" s="1">
        <v>3761.28</v>
      </c>
      <c r="F37" s="1">
        <f t="shared" si="5"/>
        <v>1996.1699999999996</v>
      </c>
      <c r="G37">
        <v>3375</v>
      </c>
      <c r="I37" s="1">
        <f t="shared" si="6"/>
        <v>1996.1699999999996</v>
      </c>
    </row>
    <row r="38" spans="1:9" x14ac:dyDescent="0.25">
      <c r="A38" t="s">
        <v>9</v>
      </c>
      <c r="B38">
        <f t="shared" si="4"/>
        <v>54</v>
      </c>
      <c r="C38" s="1">
        <v>2570.94</v>
      </c>
      <c r="D38" s="1">
        <v>2115.7199999999998</v>
      </c>
      <c r="E38" s="1">
        <v>3604.56</v>
      </c>
      <c r="F38" s="1">
        <f t="shared" si="5"/>
        <v>5389.6589999999997</v>
      </c>
      <c r="G38">
        <v>3429</v>
      </c>
      <c r="I38" s="1">
        <f t="shared" si="6"/>
        <v>5389.6589999999997</v>
      </c>
    </row>
    <row r="39" spans="1:9" x14ac:dyDescent="0.25">
      <c r="A39" t="s">
        <v>8</v>
      </c>
      <c r="B39">
        <f t="shared" si="4"/>
        <v>47</v>
      </c>
      <c r="C39" s="1">
        <v>2237.67</v>
      </c>
      <c r="D39" s="1">
        <v>1841.46</v>
      </c>
      <c r="E39" s="1">
        <v>3761.28</v>
      </c>
      <c r="F39" s="1">
        <f t="shared" si="5"/>
        <v>4690.999499999999</v>
      </c>
      <c r="G39">
        <v>3476</v>
      </c>
      <c r="I39" s="1">
        <f t="shared" si="6"/>
        <v>4690.999499999999</v>
      </c>
    </row>
    <row r="40" spans="1:9" x14ac:dyDescent="0.25">
      <c r="A40" t="s">
        <v>7</v>
      </c>
      <c r="B40">
        <f t="shared" si="4"/>
        <v>60</v>
      </c>
      <c r="C40" s="1">
        <v>2856.6</v>
      </c>
      <c r="D40" s="1">
        <v>2350.8000000000002</v>
      </c>
      <c r="E40" s="1">
        <v>3643.74</v>
      </c>
      <c r="F40" s="1">
        <f t="shared" si="5"/>
        <v>5988.5099999999993</v>
      </c>
      <c r="G40">
        <v>3536</v>
      </c>
      <c r="I40" s="1">
        <f t="shared" si="6"/>
        <v>5988.5099999999993</v>
      </c>
    </row>
    <row r="41" spans="1:9" x14ac:dyDescent="0.25">
      <c r="A41" t="s">
        <v>6</v>
      </c>
      <c r="B41">
        <f t="shared" si="4"/>
        <v>19</v>
      </c>
      <c r="C41" s="1">
        <v>904.59</v>
      </c>
      <c r="D41" s="1">
        <v>744.42</v>
      </c>
      <c r="E41" s="1">
        <v>3761.28</v>
      </c>
      <c r="F41" s="1">
        <f t="shared" si="5"/>
        <v>1896.3614999999995</v>
      </c>
      <c r="G41">
        <v>3555</v>
      </c>
      <c r="I41" s="1">
        <f t="shared" si="6"/>
        <v>1896.3614999999995</v>
      </c>
    </row>
    <row r="42" spans="1:9" x14ac:dyDescent="0.25">
      <c r="A42" t="s">
        <v>5</v>
      </c>
      <c r="B42">
        <f t="shared" si="4"/>
        <v>58</v>
      </c>
      <c r="C42" s="1">
        <v>2761.38</v>
      </c>
      <c r="D42" s="1">
        <v>2272.44</v>
      </c>
      <c r="E42" s="1">
        <v>3761.28</v>
      </c>
      <c r="F42" s="1">
        <f t="shared" si="5"/>
        <v>5788.8929999999991</v>
      </c>
      <c r="G42">
        <v>3613</v>
      </c>
      <c r="I42" s="1">
        <f t="shared" si="6"/>
        <v>5788.8929999999991</v>
      </c>
    </row>
    <row r="43" spans="1:9" x14ac:dyDescent="0.25">
      <c r="A43" t="s">
        <v>4</v>
      </c>
      <c r="B43">
        <f t="shared" si="4"/>
        <v>123</v>
      </c>
      <c r="C43" s="1">
        <v>5856.03</v>
      </c>
      <c r="D43" s="1">
        <v>4819.1400000000003</v>
      </c>
      <c r="E43" s="1">
        <v>3643.74</v>
      </c>
      <c r="F43" s="1">
        <f t="shared" si="5"/>
        <v>12276.445499999996</v>
      </c>
      <c r="G43">
        <v>3736</v>
      </c>
      <c r="I43" s="1">
        <f t="shared" si="6"/>
        <v>12276.445499999996</v>
      </c>
    </row>
    <row r="44" spans="1:9" x14ac:dyDescent="0.25">
      <c r="A44" t="s">
        <v>3</v>
      </c>
      <c r="B44">
        <f t="shared" si="4"/>
        <v>122</v>
      </c>
      <c r="C44" s="1">
        <v>5808.42</v>
      </c>
      <c r="D44" s="1">
        <v>4779.96</v>
      </c>
      <c r="E44" s="1">
        <v>3761.28</v>
      </c>
      <c r="F44" s="1">
        <f t="shared" si="5"/>
        <v>12176.636999999999</v>
      </c>
      <c r="G44">
        <v>3858</v>
      </c>
      <c r="I44" s="1">
        <f t="shared" si="6"/>
        <v>12176.636999999999</v>
      </c>
    </row>
    <row r="45" spans="1:9" x14ac:dyDescent="0.25">
      <c r="A45" t="s">
        <v>2</v>
      </c>
      <c r="B45">
        <f t="shared" si="4"/>
        <v>60</v>
      </c>
      <c r="C45" s="1">
        <v>2856.6</v>
      </c>
      <c r="D45" s="1">
        <v>2350.8000000000002</v>
      </c>
      <c r="E45" s="1">
        <v>3604.56</v>
      </c>
      <c r="F45" s="1">
        <f t="shared" si="5"/>
        <v>5988.5099999999993</v>
      </c>
      <c r="G45">
        <v>3918</v>
      </c>
      <c r="I45" s="1">
        <f t="shared" si="6"/>
        <v>5988.5099999999993</v>
      </c>
    </row>
    <row r="46" spans="1:9" x14ac:dyDescent="0.25">
      <c r="A46" t="s">
        <v>1</v>
      </c>
      <c r="B46">
        <f t="shared" si="4"/>
        <v>63</v>
      </c>
      <c r="C46" s="1">
        <v>2999.43</v>
      </c>
      <c r="D46" s="1">
        <v>2468.34</v>
      </c>
      <c r="E46" s="1">
        <v>3761.28</v>
      </c>
      <c r="F46" s="1">
        <f t="shared" si="5"/>
        <v>6287.9354999999987</v>
      </c>
      <c r="G46">
        <v>3981</v>
      </c>
      <c r="I46" s="1">
        <f t="shared" si="6"/>
        <v>6287.9354999999987</v>
      </c>
    </row>
    <row r="47" spans="1:9" x14ac:dyDescent="0.25">
      <c r="A47" t="s">
        <v>0</v>
      </c>
      <c r="B47">
        <f>SUM(B35:B46)</f>
        <v>851</v>
      </c>
      <c r="C47" s="1">
        <f>SUM(C35:C46)</f>
        <v>41230.259999999995</v>
      </c>
      <c r="D47" s="1">
        <f>SUM(D35:D46)</f>
        <v>33929.87999999999</v>
      </c>
      <c r="E47" s="1">
        <f>SUM(E35:E46)</f>
        <v>44351.759999999987</v>
      </c>
      <c r="F47" s="1">
        <f>SUM(F35:F46)</f>
        <v>84937.033499999976</v>
      </c>
      <c r="I47">
        <f>F47/B47</f>
        <v>99.808499999999967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EE</vt:lpstr>
      <vt:lpstr>ZP</vt:lpstr>
      <vt:lpstr>VODA</vt:lpstr>
    </vt:vector>
  </TitlesOfParts>
  <Company>Enviros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PEJCHAL</dc:creator>
  <cp:lastModifiedBy>Helena BELLINGOVA</cp:lastModifiedBy>
  <dcterms:created xsi:type="dcterms:W3CDTF">2021-04-29T15:20:06Z</dcterms:created>
  <dcterms:modified xsi:type="dcterms:W3CDTF">2023-05-02T08:20:47Z</dcterms:modified>
</cp:coreProperties>
</file>